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885" yWindow="0" windowWidth="15105" windowHeight="6180"/>
  </bookViews>
  <sheets>
    <sheet name="Таблицы аналитические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4"/>
  <c r="D5" s="1"/>
  <c r="E5" s="1"/>
  <c r="F5" s="1"/>
  <c r="G5" s="1"/>
  <c r="H5" s="1"/>
  <c r="E15"/>
  <c r="H15"/>
  <c r="I15"/>
  <c r="J15"/>
  <c r="C11"/>
  <c r="I5" l="1"/>
  <c r="H14"/>
  <c r="J18"/>
  <c r="I19"/>
  <c r="I21"/>
  <c r="I24" s="1"/>
  <c r="I18"/>
  <c r="J21"/>
  <c r="J24" s="1"/>
  <c r="C15"/>
  <c r="D15"/>
  <c r="F15"/>
  <c r="G15"/>
  <c r="H18" s="1"/>
  <c r="B15"/>
  <c r="H22" s="1"/>
  <c r="H25" s="1"/>
  <c r="A16"/>
  <c r="A15"/>
  <c r="B14"/>
  <c r="D9"/>
  <c r="B11"/>
  <c r="B10"/>
  <c r="I14" l="1"/>
  <c r="J5"/>
  <c r="K21"/>
  <c r="J22"/>
  <c r="H19"/>
  <c r="F22"/>
  <c r="F25" s="1"/>
  <c r="F19"/>
  <c r="G18"/>
  <c r="G19"/>
  <c r="H21"/>
  <c r="H24" s="1"/>
  <c r="G21"/>
  <c r="G24" s="1"/>
  <c r="G22"/>
  <c r="G25" s="1"/>
  <c r="I22"/>
  <c r="I25" s="1"/>
  <c r="F18"/>
  <c r="J19"/>
  <c r="F21"/>
  <c r="F24" s="1"/>
  <c r="K15"/>
  <c r="C19"/>
  <c r="C21"/>
  <c r="C24" s="1"/>
  <c r="D22"/>
  <c r="D25" s="1"/>
  <c r="C18"/>
  <c r="C22"/>
  <c r="C25" s="1"/>
  <c r="E18"/>
  <c r="E19"/>
  <c r="E21"/>
  <c r="E24" s="1"/>
  <c r="E22"/>
  <c r="E25" s="1"/>
  <c r="H11"/>
  <c r="I11" s="1"/>
  <c r="D18"/>
  <c r="D19"/>
  <c r="D21"/>
  <c r="D24" s="1"/>
  <c r="J25"/>
  <c r="F11"/>
  <c r="G11" s="1"/>
  <c r="D11"/>
  <c r="E11" s="1"/>
  <c r="K5" l="1"/>
  <c r="L5" s="1"/>
  <c r="J14"/>
  <c r="K18"/>
  <c r="C14"/>
  <c r="K24"/>
  <c r="A11"/>
  <c r="D14" l="1"/>
  <c r="C10" l="1"/>
  <c r="E14"/>
  <c r="F14" l="1"/>
  <c r="G14" l="1"/>
</calcChain>
</file>

<file path=xl/sharedStrings.xml><?xml version="1.0" encoding="utf-8"?>
<sst xmlns="http://schemas.openxmlformats.org/spreadsheetml/2006/main" count="44" uniqueCount="33">
  <si>
    <t>Разработка аналитических таблиц</t>
  </si>
  <si>
    <t>Количество периодов</t>
  </si>
  <si>
    <t>Единица измерения</t>
  </si>
  <si>
    <t>ед.</t>
  </si>
  <si>
    <t>Степень точности</t>
  </si>
  <si>
    <t>Показатели</t>
  </si>
  <si>
    <t>Таблица 1 - Оценка динамики показателя</t>
  </si>
  <si>
    <t>Показатель</t>
  </si>
  <si>
    <t>Значения,</t>
  </si>
  <si>
    <t>Общий темп роста, %</t>
  </si>
  <si>
    <t>Темп при-роста, %</t>
  </si>
  <si>
    <t>Средне-годовой темп роста, %</t>
  </si>
  <si>
    <t>Средне-годовой темп при-роста, %</t>
  </si>
  <si>
    <t>Откло-нение  (+;-)</t>
  </si>
  <si>
    <t>Средне-годовое откло-нение</t>
  </si>
  <si>
    <t>Таблица 2 - Анализ динамики показателя</t>
  </si>
  <si>
    <t>Средне-годовое значение</t>
  </si>
  <si>
    <t xml:space="preserve">Абсолютное отклонение, </t>
  </si>
  <si>
    <t xml:space="preserve"> - цепное</t>
  </si>
  <si>
    <t xml:space="preserve"> -</t>
  </si>
  <si>
    <t xml:space="preserve"> - базисное</t>
  </si>
  <si>
    <t xml:space="preserve"> - </t>
  </si>
  <si>
    <t>Темп роста, %</t>
  </si>
  <si>
    <t>Темп прироста, %</t>
  </si>
  <si>
    <t>Рис. 1. Динамика числа предприятий и организаций с учетом прогноза по линейной трендовой модели</t>
  </si>
  <si>
    <t>Рис. 2. Динамика числа предприятий и организаций с учетом прогноза по экспоненциальной трендовой модели</t>
  </si>
  <si>
    <t>Рис. 3. Динамика числа предприятий и организаций с учетом прогноза по логарифмической трендовой модели</t>
  </si>
  <si>
    <t>Рис. 4. Динамика числа предприятий и организаций с учетом прогноза по полиномиальной трендовой модели</t>
  </si>
  <si>
    <t>Рис. 5. Динамика числа предприятий и организаций с учетом прогноза по степенной трендовой модели</t>
  </si>
  <si>
    <t>Число действующих строительных организаций</t>
  </si>
  <si>
    <t>Таблица 0 - Число действующих строительных организаций</t>
  </si>
  <si>
    <r>
      <rPr>
        <b/>
        <sz val="12"/>
        <color theme="1"/>
        <rFont val="Times New Roman"/>
        <family val="1"/>
        <charset val="204"/>
      </rPr>
      <t>ВЫВОД</t>
    </r>
    <r>
      <rPr>
        <sz val="12"/>
        <color theme="1"/>
        <rFont val="Times New Roman"/>
        <family val="1"/>
        <charset val="204"/>
      </rPr>
      <t xml:space="preserve">. По итогам проведенных расчетов и полученных данных можно сделать следующие основные выводы:
1. Число предприятий отрасли в 2000-2008 гг. увеличилось на 25696 ед. (данные отображаются в базисном абсолютном отклонении между 2000 и 2008 гг.), в среднегодовом выражении снижение показателя составило 3212 ед. Данная тенденция для предприятий отрасли оценивается позитивно, т. к. означает усиление конкурентных процессов. В среднем в год количество предприятий в отрасли за анализируемый период составило 32162 ед. 
2. В течение 2000-2002 гг. наблюдалось снижение показателя с 129 340 ед. до 113 082 ед. (на 16 258 ед. или 12,57%), c 2003 по 2005 изменения показателя были незначительны (с 2003 по 2004 прирост менее 1%, затем снижение на 1,62% или 1859 ед.)
3. В относительном выражении число предприятий в отрасли в целом увеличилось на 19,87% (данные взяты из базисного темпа прироста), среднегодовой рост показателя достиг 2,29%. Наибольшее падение рост покзателя фиксируется в 2008 году по отношению к 2000 году - на 25626 ед. или 19,87%. </t>
    </r>
  </si>
  <si>
    <t>4. Анализ трендовых моделей (линейной, логарифмической, экспоненциальной, полиномиальной, степенной), представленных на рис. 1-5, показывает, что высокую степень точности (свыше 80% по коэффициенту аппроксимации) имеет лишь полиномиальный тренд 2-ой степени. В то же время большинство моделей указывают на восходящий характер изменения показателя, а степенная и логарифмическая модель - на стабильность показателя. Для прогнизирования следует воспользоваться моделью с высокой степенью точности, т.е. полиномиальным трендом 2-ой степени. В соотвествии с данной моделью мы моем спрогнозировать уверенный рост показателя.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</si>
</sst>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1" fontId="1" fillId="0" borderId="7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/>
    <xf numFmtId="0" fontId="8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1" fontId="7" fillId="6" borderId="1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9" fillId="0" borderId="0" xfId="0" applyFont="1"/>
    <xf numFmtId="2" fontId="1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Линейный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1"/>
          <c:y val="0.16328703703703706"/>
          <c:w val="0.84033457871337514"/>
          <c:h val="0.7199850539515896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2.026858616065453E-2"/>
                  <c:y val="0.15237584290263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'Таблицы аналитические'!$B$6:$J$6</c:f>
              <c:numCache>
                <c:formatCode>#,##0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D8-4D4F-B99F-C35B3E15B9C4}"/>
            </c:ext>
          </c:extLst>
        </c:ser>
        <c:dLbls/>
        <c:marker val="1"/>
        <c:axId val="83353600"/>
        <c:axId val="83355136"/>
      </c:lineChart>
      <c:catAx>
        <c:axId val="8335360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355136"/>
        <c:crosses val="autoZero"/>
        <c:auto val="1"/>
        <c:lblAlgn val="ctr"/>
        <c:lblOffset val="100"/>
      </c:catAx>
      <c:valAx>
        <c:axId val="833551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412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35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Экспоненциальный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1"/>
          <c:y val="0.16328703703703706"/>
          <c:w val="0.84033457871337514"/>
          <c:h val="0.7199850539515896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forward val="2"/>
            <c:dispRSqr val="1"/>
            <c:dispEq val="1"/>
            <c:trendlineLbl>
              <c:layout>
                <c:manualLayout>
                  <c:x val="-6.5091696127269824E-2"/>
                  <c:y val="5.53379265091863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'Таблицы аналитические'!$B$6:$J$6</c:f>
              <c:numCache>
                <c:formatCode>#,##0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2F-473B-BE45-67F0873E405D}"/>
            </c:ext>
          </c:extLst>
        </c:ser>
        <c:dLbls/>
        <c:marker val="1"/>
        <c:axId val="81447552"/>
        <c:axId val="83263872"/>
      </c:lineChart>
      <c:catAx>
        <c:axId val="8144755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263872"/>
        <c:crosses val="autoZero"/>
        <c:auto val="1"/>
        <c:lblAlgn val="ctr"/>
        <c:lblOffset val="100"/>
      </c:catAx>
      <c:valAx>
        <c:axId val="832638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412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1447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Логарифмический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1"/>
          <c:y val="0.16328703703703706"/>
          <c:w val="0.84033457871337514"/>
          <c:h val="0.7199850539515896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2"/>
            <c:dispRSqr val="1"/>
            <c:dispEq val="1"/>
            <c:trendlineLbl>
              <c:layout>
                <c:manualLayout>
                  <c:x val="-6.5091696127269824E-2"/>
                  <c:y val="5.53379265091863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'Таблицы аналитические'!$B$6:$J$6</c:f>
              <c:numCache>
                <c:formatCode>#,##0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DD-4B30-A6EB-4AB6751C7FB2}"/>
            </c:ext>
          </c:extLst>
        </c:ser>
        <c:dLbls/>
        <c:marker val="1"/>
        <c:axId val="83764736"/>
        <c:axId val="83766272"/>
      </c:lineChart>
      <c:catAx>
        <c:axId val="8376473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766272"/>
        <c:crosses val="autoZero"/>
        <c:auto val="1"/>
        <c:lblAlgn val="ctr"/>
        <c:lblOffset val="100"/>
      </c:catAx>
      <c:valAx>
        <c:axId val="837662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412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76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Полиномиальный тренд 2-ой степени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1"/>
          <c:y val="0.16328703703703706"/>
          <c:w val="0.84033457871337514"/>
          <c:h val="0.7199850539515896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forward val="2"/>
            <c:dispRSqr val="1"/>
            <c:dispEq val="1"/>
            <c:trendlineLbl>
              <c:layout>
                <c:manualLayout>
                  <c:x val="-5.4887614494616779E-2"/>
                  <c:y val="-5.81769466316710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'Таблицы аналитические'!$B$6:$J$6</c:f>
              <c:numCache>
                <c:formatCode>#,##0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65-4862-8FFD-9A4C6261648F}"/>
            </c:ext>
          </c:extLst>
        </c:ser>
        <c:dLbls/>
        <c:marker val="1"/>
        <c:axId val="83825024"/>
        <c:axId val="83826560"/>
      </c:lineChart>
      <c:catAx>
        <c:axId val="838250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826560"/>
        <c:crosses val="autoZero"/>
        <c:auto val="1"/>
        <c:lblAlgn val="ctr"/>
        <c:lblOffset val="100"/>
      </c:catAx>
      <c:valAx>
        <c:axId val="838265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412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82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Степенной тренд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3628106754512831"/>
          <c:y val="0.16328703703703706"/>
          <c:w val="0.84033457871337514"/>
          <c:h val="0.7199850539515896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forward val="2"/>
            <c:dispRSqr val="1"/>
            <c:dispEq val="1"/>
            <c:trendlineLbl>
              <c:layout>
                <c:manualLayout>
                  <c:x val="-4.5629619958219514E-2"/>
                  <c:y val="-0.178094196558763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'Таблицы аналитические'!$B$5:$M$5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'Таблицы аналитические'!$B$6:$J$6</c:f>
              <c:numCache>
                <c:formatCode>#,##0</c:formatCode>
                <c:ptCount val="9"/>
                <c:pt idx="0">
                  <c:v>129340</c:v>
                </c:pt>
                <c:pt idx="1">
                  <c:v>118374</c:v>
                </c:pt>
                <c:pt idx="2">
                  <c:v>113082</c:v>
                </c:pt>
                <c:pt idx="3">
                  <c:v>113720</c:v>
                </c:pt>
                <c:pt idx="4">
                  <c:v>114705</c:v>
                </c:pt>
                <c:pt idx="5">
                  <c:v>112846</c:v>
                </c:pt>
                <c:pt idx="6">
                  <c:v>122598</c:v>
                </c:pt>
                <c:pt idx="7">
                  <c:v>131394</c:v>
                </c:pt>
                <c:pt idx="8">
                  <c:v>155036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4F-47FE-8ADD-A23FDFAC6A2C}"/>
            </c:ext>
          </c:extLst>
        </c:ser>
        <c:dLbls/>
        <c:marker val="1"/>
        <c:axId val="83803136"/>
        <c:axId val="83870464"/>
      </c:lineChart>
      <c:catAx>
        <c:axId val="8380313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870464"/>
        <c:crosses val="autoZero"/>
        <c:auto val="1"/>
        <c:lblAlgn val="ctr"/>
        <c:lblOffset val="100"/>
      </c:catAx>
      <c:valAx>
        <c:axId val="83870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предприятий и организаций</a:t>
                </a:r>
              </a:p>
            </c:rich>
          </c:tx>
          <c:layout>
            <c:manualLayout>
              <c:xMode val="edge"/>
              <c:yMode val="edge"/>
              <c:x val="9.2579945363972412E-3"/>
              <c:y val="0.1355092592592592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380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53339</xdr:colOff>
      <xdr:row>26</xdr:row>
      <xdr:rowOff>7620</xdr:rowOff>
    </xdr:from>
    <xdr:to>
      <xdr:col>12</xdr:col>
      <xdr:colOff>152400</xdr:colOff>
      <xdr:row>39</xdr:row>
      <xdr:rowOff>175260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11</xdr:col>
      <xdr:colOff>571499</xdr:colOff>
      <xdr:row>55</xdr:row>
      <xdr:rowOff>121920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11</xdr:col>
      <xdr:colOff>533400</xdr:colOff>
      <xdr:row>72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0</xdr:rowOff>
    </xdr:from>
    <xdr:to>
      <xdr:col>11</xdr:col>
      <xdr:colOff>514350</xdr:colOff>
      <xdr:row>88</xdr:row>
      <xdr:rowOff>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89</xdr:row>
      <xdr:rowOff>0</xdr:rowOff>
    </xdr:from>
    <xdr:to>
      <xdr:col>11</xdr:col>
      <xdr:colOff>485775</xdr:colOff>
      <xdr:row>104</xdr:row>
      <xdr:rowOff>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6"/>
  <sheetViews>
    <sheetView tabSelected="1" zoomScaleNormal="100" workbookViewId="0">
      <selection activeCell="L136" sqref="L136"/>
    </sheetView>
  </sheetViews>
  <sheetFormatPr defaultRowHeight="15"/>
  <cols>
    <col min="1" max="1" width="29" customWidth="1"/>
    <col min="2" max="4" width="9.140625" customWidth="1"/>
    <col min="5" max="5" width="8.7109375" customWidth="1"/>
    <col min="6" max="6" width="8.140625" customWidth="1"/>
    <col min="7" max="7" width="8.5703125" customWidth="1"/>
    <col min="8" max="8" width="8.42578125" customWidth="1"/>
    <col min="9" max="9" width="8.7109375" customWidth="1"/>
    <col min="17" max="17" width="16.7109375" customWidth="1"/>
  </cols>
  <sheetData>
    <row r="1" spans="1:13" ht="18.75">
      <c r="A1" s="63" t="s">
        <v>0</v>
      </c>
      <c r="B1" s="63"/>
      <c r="C1" s="63"/>
      <c r="D1" s="63"/>
      <c r="E1" s="63"/>
      <c r="F1" s="63"/>
      <c r="G1" s="63"/>
      <c r="H1" s="63"/>
    </row>
    <row r="2" spans="1:13" ht="15.75">
      <c r="A2" s="27" t="s">
        <v>1</v>
      </c>
      <c r="B2" s="28">
        <v>9</v>
      </c>
      <c r="C2" s="29" t="s">
        <v>2</v>
      </c>
      <c r="D2" s="30"/>
      <c r="E2" s="31"/>
      <c r="F2" s="30" t="s">
        <v>3</v>
      </c>
      <c r="G2" s="32"/>
      <c r="H2" s="33" t="s">
        <v>4</v>
      </c>
      <c r="I2" s="33"/>
      <c r="J2" s="34">
        <v>0</v>
      </c>
    </row>
    <row r="3" spans="1:13">
      <c r="A3" s="11"/>
    </row>
    <row r="4" spans="1:13" ht="15.75">
      <c r="A4" s="13" t="s">
        <v>30</v>
      </c>
    </row>
    <row r="5" spans="1:13" ht="15.75">
      <c r="A5" s="3" t="s">
        <v>5</v>
      </c>
      <c r="B5" s="3">
        <v>2000</v>
      </c>
      <c r="C5" s="3">
        <f>B5+1</f>
        <v>2001</v>
      </c>
      <c r="D5" s="3">
        <f t="shared" ref="D5:F5" si="0">C5+1</f>
        <v>2002</v>
      </c>
      <c r="E5" s="3">
        <f t="shared" si="0"/>
        <v>2003</v>
      </c>
      <c r="F5" s="3">
        <f t="shared" si="0"/>
        <v>2004</v>
      </c>
      <c r="G5" s="3">
        <f>F5+1</f>
        <v>2005</v>
      </c>
      <c r="H5" s="3">
        <f t="shared" ref="H5" si="1">G5+1</f>
        <v>2006</v>
      </c>
      <c r="I5" s="3">
        <f t="shared" ref="I5:J5" si="2">H5+1</f>
        <v>2007</v>
      </c>
      <c r="J5" s="3">
        <f t="shared" si="2"/>
        <v>2008</v>
      </c>
      <c r="K5" s="3">
        <f t="shared" ref="K5" si="3">J5+1</f>
        <v>2009</v>
      </c>
      <c r="L5" s="3">
        <f t="shared" ref="L5" si="4">K5+1</f>
        <v>2010</v>
      </c>
      <c r="M5" s="3">
        <v>2011</v>
      </c>
    </row>
    <row r="6" spans="1:13" ht="31.5">
      <c r="A6" s="12" t="s">
        <v>29</v>
      </c>
      <c r="B6" s="5">
        <v>129340</v>
      </c>
      <c r="C6" s="5">
        <v>118374</v>
      </c>
      <c r="D6" s="5">
        <v>113082</v>
      </c>
      <c r="E6" s="5">
        <v>113720</v>
      </c>
      <c r="F6" s="5">
        <v>114705</v>
      </c>
      <c r="G6" s="5">
        <v>112846</v>
      </c>
      <c r="H6" s="5">
        <v>122598</v>
      </c>
      <c r="I6" s="5">
        <v>131394</v>
      </c>
      <c r="J6" s="5">
        <v>155036</v>
      </c>
    </row>
    <row r="7" spans="1:13" ht="15.75">
      <c r="A7" s="1"/>
      <c r="B7" s="2"/>
      <c r="C7" s="2"/>
      <c r="D7" s="15"/>
      <c r="E7" s="15"/>
      <c r="F7" s="15"/>
      <c r="G7" s="15"/>
    </row>
    <row r="8" spans="1:13" ht="15.75">
      <c r="A8" s="13" t="s">
        <v>6</v>
      </c>
      <c r="B8" s="7"/>
      <c r="C8" s="7"/>
      <c r="D8" s="7"/>
      <c r="E8" s="7"/>
      <c r="F8" s="7"/>
      <c r="G8" s="7"/>
      <c r="H8" s="7"/>
      <c r="I8" s="7"/>
    </row>
    <row r="9" spans="1:13">
      <c r="A9" s="64" t="s">
        <v>7</v>
      </c>
      <c r="B9" s="68" t="s">
        <v>8</v>
      </c>
      <c r="C9" s="69"/>
      <c r="D9" s="70" t="str">
        <f>F2</f>
        <v>ед.</v>
      </c>
      <c r="E9" s="71"/>
      <c r="F9" s="66" t="s">
        <v>9</v>
      </c>
      <c r="G9" s="67" t="s">
        <v>10</v>
      </c>
      <c r="H9" s="52" t="s">
        <v>11</v>
      </c>
      <c r="I9" s="52" t="s">
        <v>12</v>
      </c>
    </row>
    <row r="10" spans="1:13" ht="72.75" customHeight="1">
      <c r="A10" s="65"/>
      <c r="B10" s="18">
        <f>B5</f>
        <v>2000</v>
      </c>
      <c r="C10" s="18">
        <f>J5</f>
        <v>2008</v>
      </c>
      <c r="D10" s="41" t="s">
        <v>13</v>
      </c>
      <c r="E10" s="41" t="s">
        <v>14</v>
      </c>
      <c r="F10" s="67"/>
      <c r="G10" s="67"/>
      <c r="H10" s="53"/>
      <c r="I10" s="53"/>
    </row>
    <row r="11" spans="1:13" ht="30">
      <c r="A11" s="16" t="str">
        <f>A6</f>
        <v>Число действующих строительных организаций</v>
      </c>
      <c r="B11" s="17">
        <f>B6</f>
        <v>129340</v>
      </c>
      <c r="C11" s="17">
        <f>J6</f>
        <v>155036</v>
      </c>
      <c r="D11" s="47">
        <f>C11-B11</f>
        <v>25696</v>
      </c>
      <c r="E11" s="44">
        <f>ROUND(D11/(B2-1),J2)</f>
        <v>3212</v>
      </c>
      <c r="F11" s="35">
        <f>ROUND(C11/B11*100,2)</f>
        <v>119.87</v>
      </c>
      <c r="G11" s="40">
        <f>F11-100</f>
        <v>19.870000000000005</v>
      </c>
      <c r="H11" s="37">
        <f>ROUND(((C11/B11)^(1/(B2-1)))*100,2)</f>
        <v>102.29</v>
      </c>
      <c r="I11" s="39">
        <f>H11-100</f>
        <v>2.2900000000000063</v>
      </c>
    </row>
    <row r="12" spans="1:13" ht="15.75">
      <c r="A12" s="14"/>
      <c r="B12" s="15"/>
      <c r="C12" s="15"/>
      <c r="D12" s="15"/>
      <c r="E12" s="15"/>
      <c r="F12" s="15"/>
      <c r="G12" s="15"/>
    </row>
    <row r="13" spans="1:13" ht="15" customHeight="1">
      <c r="A13" s="13" t="s">
        <v>15</v>
      </c>
      <c r="B13" s="7"/>
      <c r="C13" s="7"/>
      <c r="D13" s="7"/>
      <c r="E13" s="7"/>
      <c r="F13" s="7"/>
      <c r="G13" s="7"/>
      <c r="H13" s="7"/>
      <c r="I13" s="7"/>
      <c r="J13" s="7"/>
    </row>
    <row r="14" spans="1:13" ht="56.25" customHeight="1">
      <c r="A14" s="19" t="s">
        <v>5</v>
      </c>
      <c r="B14" s="19">
        <f>B5</f>
        <v>2000</v>
      </c>
      <c r="C14" s="19">
        <f>C5</f>
        <v>2001</v>
      </c>
      <c r="D14" s="19">
        <f>D5</f>
        <v>2002</v>
      </c>
      <c r="E14" s="19">
        <f>E5</f>
        <v>2003</v>
      </c>
      <c r="F14" s="19">
        <f>F5</f>
        <v>2004</v>
      </c>
      <c r="G14" s="19">
        <f>G5</f>
        <v>2005</v>
      </c>
      <c r="H14" s="19">
        <f>H5</f>
        <v>2006</v>
      </c>
      <c r="I14" s="19">
        <f>I5</f>
        <v>2007</v>
      </c>
      <c r="J14" s="19">
        <f>J5</f>
        <v>2008</v>
      </c>
      <c r="K14" s="20" t="s">
        <v>16</v>
      </c>
      <c r="L14" s="7"/>
    </row>
    <row r="15" spans="1:13" ht="31.5">
      <c r="A15" s="22" t="str">
        <f>A6</f>
        <v>Число действующих строительных организаций</v>
      </c>
      <c r="B15" s="25">
        <f>B6</f>
        <v>129340</v>
      </c>
      <c r="C15" s="25">
        <f t="shared" ref="C15:D15" si="5">C6</f>
        <v>118374</v>
      </c>
      <c r="D15" s="25">
        <f t="shared" si="5"/>
        <v>113082</v>
      </c>
      <c r="E15" s="25">
        <f>E6</f>
        <v>113720</v>
      </c>
      <c r="F15" s="25">
        <f>F6</f>
        <v>114705</v>
      </c>
      <c r="G15" s="25">
        <f>G6</f>
        <v>112846</v>
      </c>
      <c r="H15" s="25">
        <f t="shared" ref="H15:J15" si="6">H6</f>
        <v>122598</v>
      </c>
      <c r="I15" s="25">
        <f t="shared" si="6"/>
        <v>131394</v>
      </c>
      <c r="J15" s="25">
        <f t="shared" si="6"/>
        <v>155036</v>
      </c>
      <c r="K15" s="23">
        <f>ROUND(SUM(B15:J15)/B2,J2)</f>
        <v>123455</v>
      </c>
      <c r="L15" s="7"/>
    </row>
    <row r="16" spans="1:13" ht="15.75">
      <c r="A16" s="42" t="str">
        <f>F2</f>
        <v>ед.</v>
      </c>
      <c r="B16" s="26"/>
      <c r="C16" s="26"/>
      <c r="D16" s="26"/>
      <c r="E16" s="26"/>
      <c r="F16" s="26"/>
      <c r="G16" s="26"/>
      <c r="H16" s="24"/>
      <c r="I16" s="24"/>
      <c r="J16" s="24"/>
      <c r="K16" s="24"/>
      <c r="L16" s="7"/>
    </row>
    <row r="17" spans="1:12" ht="15.75">
      <c r="A17" s="43" t="s">
        <v>17</v>
      </c>
      <c r="B17" s="72"/>
      <c r="C17" s="72"/>
      <c r="D17" s="72"/>
      <c r="E17" s="72"/>
      <c r="F17" s="72"/>
      <c r="G17" s="72"/>
      <c r="H17" s="73"/>
      <c r="I17" s="7"/>
    </row>
    <row r="18" spans="1:12" ht="15.75">
      <c r="A18" s="21" t="s">
        <v>18</v>
      </c>
      <c r="B18" s="8" t="s">
        <v>19</v>
      </c>
      <c r="C18" s="5">
        <f>C15-B15</f>
        <v>-10966</v>
      </c>
      <c r="D18" s="5">
        <f t="shared" ref="D18" si="7">D15-C15</f>
        <v>-5292</v>
      </c>
      <c r="E18" s="5">
        <f>E15-D15</f>
        <v>638</v>
      </c>
      <c r="F18" s="5">
        <f t="shared" ref="F18:H18" si="8">F15-E15</f>
        <v>985</v>
      </c>
      <c r="G18" s="5">
        <f t="shared" si="8"/>
        <v>-1859</v>
      </c>
      <c r="H18" s="5">
        <f t="shared" si="8"/>
        <v>9752</v>
      </c>
      <c r="I18" s="5">
        <f>I15-H15</f>
        <v>8796</v>
      </c>
      <c r="J18" s="5">
        <f>J15-I15</f>
        <v>23642</v>
      </c>
      <c r="K18" s="45">
        <f>ROUND((J18+I18+E18+D18+C18+F18+G18+H18)/(B2-1),J2)</f>
        <v>3212</v>
      </c>
      <c r="L18" s="7"/>
    </row>
    <row r="19" spans="1:12" ht="15.75">
      <c r="A19" s="4" t="s">
        <v>20</v>
      </c>
      <c r="B19" s="8" t="s">
        <v>21</v>
      </c>
      <c r="C19" s="5">
        <f>C15-$B$15</f>
        <v>-10966</v>
      </c>
      <c r="D19" s="5">
        <f t="shared" ref="D19" si="9">D15-$B$15</f>
        <v>-16258</v>
      </c>
      <c r="E19" s="5">
        <f>E15-$B$15</f>
        <v>-15620</v>
      </c>
      <c r="F19" s="5">
        <f t="shared" ref="F19:H19" si="10">F15-$B$15</f>
        <v>-14635</v>
      </c>
      <c r="G19" s="5">
        <f t="shared" si="10"/>
        <v>-16494</v>
      </c>
      <c r="H19" s="5">
        <f t="shared" si="10"/>
        <v>-6742</v>
      </c>
      <c r="I19" s="5">
        <f>I15-$B$15</f>
        <v>2054</v>
      </c>
      <c r="J19" s="46">
        <f>J15-$B$15</f>
        <v>25696</v>
      </c>
      <c r="K19" s="8" t="s">
        <v>21</v>
      </c>
      <c r="L19" s="7"/>
    </row>
    <row r="20" spans="1:12" ht="15.75">
      <c r="A20" s="4" t="s">
        <v>22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7"/>
    </row>
    <row r="21" spans="1:12" ht="15.75">
      <c r="A21" s="4" t="s">
        <v>18</v>
      </c>
      <c r="B21" s="8" t="s">
        <v>21</v>
      </c>
      <c r="C21" s="6">
        <f>ROUND((C15/B15)*100,2)</f>
        <v>91.52</v>
      </c>
      <c r="D21" s="6">
        <f t="shared" ref="D21" si="11">ROUND((D15/C15)*100,2)</f>
        <v>95.53</v>
      </c>
      <c r="E21" s="6">
        <f>ROUND((E15/D15)*100,2)</f>
        <v>100.56</v>
      </c>
      <c r="F21" s="6">
        <f t="shared" ref="F21:H21" si="12">ROUND((F15/E15)*100,2)</f>
        <v>100.87</v>
      </c>
      <c r="G21" s="6">
        <f t="shared" si="12"/>
        <v>98.38</v>
      </c>
      <c r="H21" s="6">
        <f t="shared" si="12"/>
        <v>108.64</v>
      </c>
      <c r="I21" s="6">
        <f>ROUND((I15/H15)*100,2)</f>
        <v>107.17</v>
      </c>
      <c r="J21" s="6">
        <f>ROUND((J15/I15)*100,2)</f>
        <v>117.99</v>
      </c>
      <c r="K21" s="38">
        <f>ROUND(((J15/B15)^(1/(B2-1)))*100,2)</f>
        <v>102.29</v>
      </c>
      <c r="L21" s="7"/>
    </row>
    <row r="22" spans="1:12" ht="15.75">
      <c r="A22" s="4" t="s">
        <v>20</v>
      </c>
      <c r="B22" s="6"/>
      <c r="C22" s="6">
        <f>ROUND(C15/$B$15*100,2)</f>
        <v>91.52</v>
      </c>
      <c r="D22" s="6">
        <f t="shared" ref="D22" si="13">ROUND(D15/$B$15*100,2)</f>
        <v>87.43</v>
      </c>
      <c r="E22" s="6">
        <f>ROUND(E15/$B$15*100,2)</f>
        <v>87.92</v>
      </c>
      <c r="F22" s="6">
        <f t="shared" ref="F22:H22" si="14">ROUND(F15/$B$15*100,2)</f>
        <v>88.68</v>
      </c>
      <c r="G22" s="6">
        <f t="shared" si="14"/>
        <v>87.25</v>
      </c>
      <c r="H22" s="6">
        <f t="shared" si="14"/>
        <v>94.79</v>
      </c>
      <c r="I22" s="6">
        <f>ROUND(I15/$B$15*100,2)</f>
        <v>101.59</v>
      </c>
      <c r="J22" s="36">
        <f>ROUND(J15/$B$15*100,2)</f>
        <v>119.87</v>
      </c>
      <c r="K22" s="8" t="s">
        <v>21</v>
      </c>
      <c r="L22" s="7"/>
    </row>
    <row r="23" spans="1:12" ht="15.75">
      <c r="A23" s="4" t="s">
        <v>23</v>
      </c>
      <c r="B23" s="74"/>
      <c r="C23" s="75"/>
      <c r="D23" s="75"/>
      <c r="E23" s="75"/>
      <c r="F23" s="75"/>
      <c r="G23" s="75"/>
      <c r="H23" s="76"/>
      <c r="I23" s="7"/>
    </row>
    <row r="24" spans="1:12" ht="15.75">
      <c r="A24" s="4" t="s">
        <v>18</v>
      </c>
      <c r="B24" s="8" t="s">
        <v>21</v>
      </c>
      <c r="C24" s="6">
        <f>C21-100</f>
        <v>-8.480000000000004</v>
      </c>
      <c r="D24" s="6">
        <f t="shared" ref="D24:J24" si="15">D21-100</f>
        <v>-4.4699999999999989</v>
      </c>
      <c r="E24" s="6">
        <f t="shared" si="15"/>
        <v>0.56000000000000227</v>
      </c>
      <c r="F24" s="6">
        <f t="shared" si="15"/>
        <v>0.87000000000000455</v>
      </c>
      <c r="G24" s="6">
        <f t="shared" si="15"/>
        <v>-1.6200000000000045</v>
      </c>
      <c r="H24" s="6">
        <f t="shared" si="15"/>
        <v>8.64</v>
      </c>
      <c r="I24" s="6">
        <f t="shared" si="15"/>
        <v>7.1700000000000017</v>
      </c>
      <c r="J24" s="6">
        <f t="shared" si="15"/>
        <v>17.989999999999995</v>
      </c>
      <c r="K24" s="48">
        <f>K21-100</f>
        <v>2.2900000000000063</v>
      </c>
      <c r="L24" s="7"/>
    </row>
    <row r="25" spans="1:12" ht="15.75">
      <c r="A25" s="4" t="s">
        <v>20</v>
      </c>
      <c r="B25" s="8" t="s">
        <v>21</v>
      </c>
      <c r="C25" s="6">
        <f>C22-100</f>
        <v>-8.480000000000004</v>
      </c>
      <c r="D25" s="6">
        <f t="shared" ref="D25:I25" si="16">D22-100</f>
        <v>-12.569999999999993</v>
      </c>
      <c r="E25" s="6">
        <f t="shared" si="16"/>
        <v>-12.079999999999998</v>
      </c>
      <c r="F25" s="6">
        <f t="shared" si="16"/>
        <v>-11.319999999999993</v>
      </c>
      <c r="G25" s="6">
        <f t="shared" si="16"/>
        <v>-12.75</v>
      </c>
      <c r="H25" s="6">
        <f t="shared" si="16"/>
        <v>-5.2099999999999937</v>
      </c>
      <c r="I25" s="6">
        <f t="shared" si="16"/>
        <v>1.5900000000000034</v>
      </c>
      <c r="J25" s="50">
        <f>J22-100</f>
        <v>19.870000000000005</v>
      </c>
      <c r="K25" s="8" t="s">
        <v>21</v>
      </c>
      <c r="L25" s="7"/>
    </row>
    <row r="26" spans="1:12" ht="15.75">
      <c r="A26" s="1"/>
      <c r="B26" s="2"/>
      <c r="C26" s="9"/>
      <c r="D26" s="9"/>
      <c r="E26" s="9"/>
      <c r="F26" s="9"/>
      <c r="G26" s="9"/>
      <c r="H26" s="2"/>
      <c r="I26" s="7"/>
    </row>
    <row r="27" spans="1:12" ht="15.75">
      <c r="A27" s="1"/>
      <c r="B27" s="2"/>
      <c r="C27" s="9"/>
      <c r="D27" s="9"/>
      <c r="E27" s="9"/>
      <c r="F27" s="9"/>
      <c r="G27" s="9"/>
      <c r="H27" s="2"/>
      <c r="I27" s="7"/>
    </row>
    <row r="28" spans="1:12" ht="15.75">
      <c r="A28" s="1"/>
      <c r="B28" s="2"/>
      <c r="C28" s="9"/>
      <c r="D28" s="9"/>
      <c r="E28" s="9"/>
      <c r="F28" s="9"/>
      <c r="G28" s="9"/>
      <c r="H28" s="2"/>
      <c r="I28" s="7"/>
    </row>
    <row r="29" spans="1:12" ht="15.75">
      <c r="A29" s="1"/>
      <c r="B29" s="2"/>
      <c r="C29" s="9"/>
      <c r="D29" s="9"/>
      <c r="E29" s="9"/>
      <c r="F29" s="9"/>
      <c r="G29" s="9"/>
      <c r="H29" s="2"/>
      <c r="I29" s="7"/>
    </row>
    <row r="30" spans="1:12" ht="15.75">
      <c r="A30" s="1"/>
      <c r="B30" s="2"/>
      <c r="C30" s="9"/>
      <c r="D30" s="9"/>
      <c r="E30" s="9"/>
      <c r="F30" s="9"/>
      <c r="G30" s="9"/>
      <c r="H30" s="2"/>
      <c r="I30" s="7"/>
    </row>
    <row r="31" spans="1:12" ht="15.75">
      <c r="A31" s="1"/>
      <c r="B31" s="2"/>
      <c r="C31" s="9"/>
      <c r="D31" s="9"/>
      <c r="E31" s="9"/>
      <c r="F31" s="9"/>
      <c r="G31" s="9"/>
      <c r="H31" s="2"/>
      <c r="I31" s="7"/>
    </row>
    <row r="32" spans="1:12" ht="15.75">
      <c r="A32" s="1"/>
      <c r="B32" s="2"/>
      <c r="C32" s="9"/>
      <c r="D32" s="9"/>
      <c r="E32" s="9"/>
      <c r="F32" s="9"/>
      <c r="G32" s="9"/>
      <c r="H32" s="2"/>
      <c r="I32" s="7"/>
    </row>
    <row r="33" spans="1:17" ht="15.75">
      <c r="A33" s="1"/>
      <c r="B33" s="2"/>
      <c r="C33" s="9"/>
      <c r="D33" s="9"/>
      <c r="E33" s="9"/>
      <c r="F33" s="9"/>
      <c r="G33" s="9"/>
      <c r="H33" s="2"/>
      <c r="I33" s="7"/>
      <c r="J33" s="10"/>
      <c r="K33" s="10"/>
      <c r="L33" s="10"/>
      <c r="M33" s="10"/>
      <c r="N33" s="10"/>
      <c r="O33" s="10"/>
      <c r="P33" s="10"/>
      <c r="Q33" s="10"/>
    </row>
    <row r="34" spans="1:17" ht="15.75">
      <c r="A34" s="1"/>
      <c r="B34" s="2"/>
      <c r="C34" s="9"/>
      <c r="D34" s="9"/>
      <c r="E34" s="9"/>
      <c r="F34" s="9"/>
      <c r="G34" s="9"/>
      <c r="H34" s="2"/>
      <c r="I34" s="7"/>
      <c r="J34" s="10"/>
      <c r="K34" s="10"/>
      <c r="L34" s="10"/>
      <c r="M34" s="10"/>
      <c r="N34" s="10"/>
      <c r="O34" s="10"/>
      <c r="P34" s="10"/>
      <c r="Q34" s="10"/>
    </row>
    <row r="35" spans="1:17" ht="15.75">
      <c r="A35" s="1"/>
      <c r="B35" s="2"/>
      <c r="C35" s="9"/>
      <c r="D35" s="9"/>
      <c r="E35" s="9"/>
      <c r="F35" s="9"/>
      <c r="G35" s="9"/>
      <c r="H35" s="2"/>
      <c r="I35" s="7"/>
      <c r="J35" s="10"/>
      <c r="K35" s="10"/>
      <c r="L35" s="10"/>
      <c r="M35" s="10"/>
      <c r="N35" s="10"/>
      <c r="O35" s="10"/>
      <c r="P35" s="10"/>
      <c r="Q35" s="10"/>
    </row>
    <row r="36" spans="1:17" ht="15.75">
      <c r="A36" s="1"/>
      <c r="B36" s="2"/>
      <c r="C36" s="9"/>
      <c r="D36" s="9"/>
      <c r="E36" s="9"/>
      <c r="F36" s="9"/>
      <c r="G36" s="9"/>
      <c r="H36" s="2"/>
      <c r="I36" s="7"/>
      <c r="J36" s="10"/>
      <c r="K36" s="10"/>
      <c r="L36" s="10"/>
      <c r="M36" s="10"/>
      <c r="N36" s="10"/>
      <c r="O36" s="10"/>
      <c r="P36" s="10"/>
      <c r="Q36" s="10"/>
    </row>
    <row r="37" spans="1:17" ht="15.75">
      <c r="A37" s="1"/>
      <c r="B37" s="2"/>
      <c r="C37" s="9"/>
      <c r="D37" s="9"/>
      <c r="E37" s="9"/>
      <c r="F37" s="9"/>
      <c r="G37" s="9"/>
      <c r="H37" s="2"/>
      <c r="I37" s="7"/>
      <c r="J37" s="10"/>
      <c r="K37" s="10"/>
      <c r="L37" s="10"/>
      <c r="M37" s="10"/>
      <c r="N37" s="10"/>
      <c r="O37" s="10"/>
      <c r="P37" s="10"/>
      <c r="Q37" s="10"/>
    </row>
    <row r="38" spans="1:17" ht="15.75">
      <c r="A38" s="7"/>
      <c r="B38" s="7"/>
      <c r="C38" s="7"/>
      <c r="D38" s="7"/>
      <c r="E38" s="7"/>
      <c r="F38" s="7"/>
      <c r="G38" s="7"/>
      <c r="H38" s="7"/>
      <c r="I38" s="7"/>
      <c r="J38" s="10"/>
      <c r="K38" s="10"/>
      <c r="L38" s="10"/>
      <c r="M38" s="10"/>
      <c r="N38" s="10"/>
      <c r="O38" s="10"/>
      <c r="P38" s="10"/>
      <c r="Q38" s="10"/>
    </row>
    <row r="39" spans="1:17" ht="15.75">
      <c r="A39" s="7"/>
      <c r="B39" s="7"/>
      <c r="C39" s="7"/>
      <c r="D39" s="7"/>
      <c r="E39" s="7"/>
      <c r="F39" s="7"/>
      <c r="G39" s="7"/>
      <c r="H39" s="7"/>
      <c r="I39" s="7"/>
      <c r="J39" s="10"/>
      <c r="K39" s="10"/>
      <c r="L39" s="10"/>
      <c r="M39" s="10"/>
      <c r="N39" s="10"/>
      <c r="O39" s="10"/>
      <c r="P39" s="10"/>
      <c r="Q39" s="10"/>
    </row>
    <row r="40" spans="1:17" ht="15.75">
      <c r="J40" s="7"/>
    </row>
    <row r="41" spans="1:17" ht="15.75" customHeight="1">
      <c r="A41" s="13" t="s">
        <v>24</v>
      </c>
      <c r="J41" s="7"/>
    </row>
    <row r="42" spans="1:17" ht="18" customHeight="1">
      <c r="J42" s="7"/>
    </row>
    <row r="43" spans="1:17" ht="15.75" customHeight="1">
      <c r="J43" s="7"/>
    </row>
    <row r="57" spans="1:1" ht="15.75">
      <c r="A57" s="13" t="s">
        <v>25</v>
      </c>
    </row>
    <row r="73" spans="1:1" ht="15.75">
      <c r="A73" s="13" t="s">
        <v>26</v>
      </c>
    </row>
    <row r="89" spans="1:1" ht="15.75">
      <c r="A89" s="13" t="s">
        <v>27</v>
      </c>
    </row>
    <row r="104" spans="1:10">
      <c r="J104" s="49"/>
    </row>
    <row r="105" spans="1:10" ht="15.75">
      <c r="A105" s="13" t="s">
        <v>28</v>
      </c>
    </row>
    <row r="111" spans="1:10" ht="14.45" customHeight="1">
      <c r="A111" s="54" t="s">
        <v>31</v>
      </c>
      <c r="B111" s="55"/>
      <c r="C111" s="55"/>
      <c r="D111" s="55"/>
      <c r="E111" s="55"/>
      <c r="F111" s="55"/>
      <c r="G111" s="55"/>
      <c r="H111" s="56"/>
    </row>
    <row r="112" spans="1:10" ht="14.45" customHeight="1">
      <c r="A112" s="57"/>
      <c r="B112" s="58"/>
      <c r="C112" s="58"/>
      <c r="D112" s="58"/>
      <c r="E112" s="58"/>
      <c r="F112" s="58"/>
      <c r="G112" s="58"/>
      <c r="H112" s="59"/>
    </row>
    <row r="113" spans="1:8" ht="14.45" customHeight="1">
      <c r="A113" s="57"/>
      <c r="B113" s="58"/>
      <c r="C113" s="58"/>
      <c r="D113" s="58"/>
      <c r="E113" s="58"/>
      <c r="F113" s="58"/>
      <c r="G113" s="58"/>
      <c r="H113" s="59"/>
    </row>
    <row r="114" spans="1:8" ht="14.45" customHeight="1">
      <c r="A114" s="57"/>
      <c r="B114" s="58"/>
      <c r="C114" s="58"/>
      <c r="D114" s="58"/>
      <c r="E114" s="58"/>
      <c r="F114" s="58"/>
      <c r="G114" s="58"/>
      <c r="H114" s="59"/>
    </row>
    <row r="115" spans="1:8" ht="14.45" customHeight="1">
      <c r="A115" s="57"/>
      <c r="B115" s="58"/>
      <c r="C115" s="58"/>
      <c r="D115" s="58"/>
      <c r="E115" s="58"/>
      <c r="F115" s="58"/>
      <c r="G115" s="58"/>
      <c r="H115" s="59"/>
    </row>
    <row r="116" spans="1:8" ht="14.45" customHeight="1">
      <c r="A116" s="57"/>
      <c r="B116" s="58"/>
      <c r="C116" s="58"/>
      <c r="D116" s="58"/>
      <c r="E116" s="58"/>
      <c r="F116" s="58"/>
      <c r="G116" s="58"/>
      <c r="H116" s="59"/>
    </row>
    <row r="117" spans="1:8" ht="14.45" customHeight="1">
      <c r="A117" s="57"/>
      <c r="B117" s="58"/>
      <c r="C117" s="58"/>
      <c r="D117" s="58"/>
      <c r="E117" s="58"/>
      <c r="F117" s="58"/>
      <c r="G117" s="58"/>
      <c r="H117" s="59"/>
    </row>
    <row r="118" spans="1:8" ht="14.45" customHeight="1">
      <c r="A118" s="57"/>
      <c r="B118" s="58"/>
      <c r="C118" s="58"/>
      <c r="D118" s="58"/>
      <c r="E118" s="58"/>
      <c r="F118" s="58"/>
      <c r="G118" s="58"/>
      <c r="H118" s="59"/>
    </row>
    <row r="119" spans="1:8" ht="14.45" customHeight="1">
      <c r="A119" s="57"/>
      <c r="B119" s="58"/>
      <c r="C119" s="58"/>
      <c r="D119" s="58"/>
      <c r="E119" s="58"/>
      <c r="F119" s="58"/>
      <c r="G119" s="58"/>
      <c r="H119" s="59"/>
    </row>
    <row r="120" spans="1:8" ht="14.45" customHeight="1">
      <c r="A120" s="57"/>
      <c r="B120" s="58"/>
      <c r="C120" s="58"/>
      <c r="D120" s="58"/>
      <c r="E120" s="58"/>
      <c r="F120" s="58"/>
      <c r="G120" s="58"/>
      <c r="H120" s="59"/>
    </row>
    <row r="121" spans="1:8" ht="14.45" customHeight="1">
      <c r="A121" s="57"/>
      <c r="B121" s="58"/>
      <c r="C121" s="58"/>
      <c r="D121" s="58"/>
      <c r="E121" s="58"/>
      <c r="F121" s="58"/>
      <c r="G121" s="58"/>
      <c r="H121" s="59"/>
    </row>
    <row r="122" spans="1:8" ht="14.45" customHeight="1">
      <c r="A122" s="57"/>
      <c r="B122" s="58"/>
      <c r="C122" s="58"/>
      <c r="D122" s="58"/>
      <c r="E122" s="58"/>
      <c r="F122" s="58"/>
      <c r="G122" s="58"/>
      <c r="H122" s="59"/>
    </row>
    <row r="123" spans="1:8" ht="14.45" customHeight="1">
      <c r="A123" s="57"/>
      <c r="B123" s="58"/>
      <c r="C123" s="58"/>
      <c r="D123" s="58"/>
      <c r="E123" s="58"/>
      <c r="F123" s="58"/>
      <c r="G123" s="58"/>
      <c r="H123" s="59"/>
    </row>
    <row r="124" spans="1:8" ht="14.45" customHeight="1">
      <c r="A124" s="57"/>
      <c r="B124" s="58"/>
      <c r="C124" s="58"/>
      <c r="D124" s="58"/>
      <c r="E124" s="58"/>
      <c r="F124" s="58"/>
      <c r="G124" s="58"/>
      <c r="H124" s="59"/>
    </row>
    <row r="125" spans="1:8" ht="14.45" customHeight="1">
      <c r="A125" s="57"/>
      <c r="B125" s="58"/>
      <c r="C125" s="58"/>
      <c r="D125" s="58"/>
      <c r="E125" s="58"/>
      <c r="F125" s="58"/>
      <c r="G125" s="58"/>
      <c r="H125" s="59"/>
    </row>
    <row r="126" spans="1:8" ht="14.45" customHeight="1">
      <c r="A126" s="57"/>
      <c r="B126" s="58"/>
      <c r="C126" s="58"/>
      <c r="D126" s="58"/>
      <c r="E126" s="58"/>
      <c r="F126" s="58"/>
      <c r="G126" s="58"/>
      <c r="H126" s="59"/>
    </row>
    <row r="127" spans="1:8" ht="25.15" customHeight="1">
      <c r="A127" s="60"/>
      <c r="B127" s="61"/>
      <c r="C127" s="61"/>
      <c r="D127" s="61"/>
      <c r="E127" s="61"/>
      <c r="F127" s="61"/>
      <c r="G127" s="61"/>
      <c r="H127" s="62"/>
    </row>
    <row r="128" spans="1:8" ht="19.899999999999999" customHeight="1"/>
    <row r="129" spans="1:8" ht="14.45" customHeight="1">
      <c r="A129" s="51" t="s">
        <v>32</v>
      </c>
      <c r="B129" s="51"/>
      <c r="C129" s="51"/>
      <c r="D129" s="51"/>
      <c r="E129" s="51"/>
      <c r="F129" s="51"/>
      <c r="G129" s="51"/>
      <c r="H129" s="51"/>
    </row>
    <row r="130" spans="1:8" ht="14.45" customHeight="1">
      <c r="A130" s="51"/>
      <c r="B130" s="51"/>
      <c r="C130" s="51"/>
      <c r="D130" s="51"/>
      <c r="E130" s="51"/>
      <c r="F130" s="51"/>
      <c r="G130" s="51"/>
      <c r="H130" s="51"/>
    </row>
    <row r="131" spans="1:8" ht="14.45" customHeight="1">
      <c r="A131" s="51"/>
      <c r="B131" s="51"/>
      <c r="C131" s="51"/>
      <c r="D131" s="51"/>
      <c r="E131" s="51"/>
      <c r="F131" s="51"/>
      <c r="G131" s="51"/>
      <c r="H131" s="51"/>
    </row>
    <row r="132" spans="1:8" ht="14.45" customHeight="1">
      <c r="A132" s="51"/>
      <c r="B132" s="51"/>
      <c r="C132" s="51"/>
      <c r="D132" s="51"/>
      <c r="E132" s="51"/>
      <c r="F132" s="51"/>
      <c r="G132" s="51"/>
      <c r="H132" s="51"/>
    </row>
    <row r="133" spans="1:8" ht="14.45" customHeight="1">
      <c r="A133" s="51"/>
      <c r="B133" s="51"/>
      <c r="C133" s="51"/>
      <c r="D133" s="51"/>
      <c r="E133" s="51"/>
      <c r="F133" s="51"/>
      <c r="G133" s="51"/>
      <c r="H133" s="51"/>
    </row>
    <row r="134" spans="1:8" ht="14.45" customHeight="1">
      <c r="A134" s="51"/>
      <c r="B134" s="51"/>
      <c r="C134" s="51"/>
      <c r="D134" s="51"/>
      <c r="E134" s="51"/>
      <c r="F134" s="51"/>
      <c r="G134" s="51"/>
      <c r="H134" s="51"/>
    </row>
    <row r="135" spans="1:8" ht="14.45" customHeight="1">
      <c r="A135" s="51"/>
      <c r="B135" s="51"/>
      <c r="C135" s="51"/>
      <c r="D135" s="51"/>
      <c r="E135" s="51"/>
      <c r="F135" s="51"/>
      <c r="G135" s="51"/>
      <c r="H135" s="51"/>
    </row>
    <row r="136" spans="1:8" ht="70.150000000000006" customHeight="1">
      <c r="A136" s="51"/>
      <c r="B136" s="51"/>
      <c r="C136" s="51"/>
      <c r="D136" s="51"/>
      <c r="E136" s="51"/>
      <c r="F136" s="51"/>
      <c r="G136" s="51"/>
      <c r="H136" s="51"/>
    </row>
  </sheetData>
  <mergeCells count="12">
    <mergeCell ref="A129:H136"/>
    <mergeCell ref="I9:I10"/>
    <mergeCell ref="A111:H127"/>
    <mergeCell ref="A1:H1"/>
    <mergeCell ref="A9:A10"/>
    <mergeCell ref="F9:F10"/>
    <mergeCell ref="G9:G10"/>
    <mergeCell ref="H9:H10"/>
    <mergeCell ref="B9:C9"/>
    <mergeCell ref="D9:E9"/>
    <mergeCell ref="B17:H17"/>
    <mergeCell ref="B23:H23"/>
  </mergeCells>
  <pageMargins left="0.31496062992125984" right="0.31496062992125984" top="0.35433070866141736" bottom="0.35433070866141736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59FF74A55660D44862E321D2E2465D8" ma:contentTypeVersion="5" ma:contentTypeDescription="Создание документа." ma:contentTypeScope="" ma:versionID="7df6adc5cd85eef0dfa91e05f59bf7ef">
  <xsd:schema xmlns:xsd="http://www.w3.org/2001/XMLSchema" xmlns:xs="http://www.w3.org/2001/XMLSchema" xmlns:p="http://schemas.microsoft.com/office/2006/metadata/properties" xmlns:ns2="0842eae8-d9f3-45a2-9851-818395e34584" targetNamespace="http://schemas.microsoft.com/office/2006/metadata/properties" ma:root="true" ma:fieldsID="3e1aef144fe9a6c19d3aaa9387e58620" ns2:_="">
    <xsd:import namespace="0842eae8-d9f3-45a2-9851-818395e345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2eae8-d9f3-45a2-9851-818395e345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CFD438-2F53-4625-8B0C-8447CC0238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A39634-CB0F-4CA8-AB2C-D0B22CACC7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2eae8-d9f3-45a2-9851-818395e345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9A6139-1BFD-49A8-BE72-D858E6A43A4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Таблицы аналитические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2021-11-26T18:13:57Z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0x010100D59FF74A55660D44862E321D2E2465D8</vt:lpwstr>
  </property>
</Properties>
</file>