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85" yWindow="0" windowWidth="15105" windowHeight="6180"/>
  </bookViews>
  <sheets>
    <sheet name="Лист1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2"/>
  <c r="L7"/>
  <c r="M6"/>
  <c r="L11"/>
  <c r="L10"/>
  <c r="K10"/>
  <c r="J10"/>
  <c r="I10"/>
  <c r="G10"/>
  <c r="F10"/>
  <c r="E10"/>
  <c r="C10"/>
  <c r="B8"/>
  <c r="H10"/>
  <c r="D10"/>
  <c r="L6" l="1"/>
  <c r="B9" l="1"/>
  <c r="C8"/>
  <c r="D8"/>
  <c r="E8"/>
  <c r="F8"/>
  <c r="G8"/>
  <c r="H8"/>
  <c r="I8"/>
  <c r="J8"/>
  <c r="K8"/>
  <c r="C9" l="1"/>
  <c r="B10"/>
  <c r="B11" s="1"/>
  <c r="D9" l="1"/>
  <c r="E9" s="1"/>
  <c r="C11"/>
  <c r="C5"/>
  <c r="D5" s="1"/>
  <c r="E5" s="1"/>
  <c r="F5" s="1"/>
  <c r="G5" s="1"/>
  <c r="H5" s="1"/>
  <c r="I5" s="1"/>
  <c r="J5" s="1"/>
  <c r="K5" s="1"/>
  <c r="D11" l="1"/>
  <c r="F9"/>
  <c r="E11" l="1"/>
  <c r="G9"/>
  <c r="F11"/>
  <c r="H9" l="1"/>
  <c r="G11"/>
  <c r="I9" l="1"/>
  <c r="H11"/>
  <c r="J9" l="1"/>
  <c r="I11"/>
  <c r="K9" l="1"/>
  <c r="J11"/>
  <c r="K11" l="1"/>
  <c r="J13" s="1"/>
</calcChain>
</file>

<file path=xl/sharedStrings.xml><?xml version="1.0" encoding="utf-8"?>
<sst xmlns="http://schemas.openxmlformats.org/spreadsheetml/2006/main" count="15" uniqueCount="15">
  <si>
    <t>Приведение показателей в сопоставимый вид</t>
  </si>
  <si>
    <t>Степень округления</t>
  </si>
  <si>
    <t>ВРП в теущих ценах, млн. руб.</t>
  </si>
  <si>
    <t>Индекс потребительских цен, %</t>
  </si>
  <si>
    <t>Индекс потребительских цен</t>
  </si>
  <si>
    <t>Накопленный ИПЦ</t>
  </si>
  <si>
    <t>Индекс физического объема в сопоста-вимых ценах (по ИПЦ)</t>
  </si>
  <si>
    <t>Среднегодовой темп роста</t>
  </si>
  <si>
    <t>(по ИПЦ)</t>
  </si>
  <si>
    <t>Бюджет Дирекция территориального дорожного фонда Тверской области</t>
  </si>
  <si>
    <t>Реальный бюджет по индексу цен, млн. руб.</t>
  </si>
  <si>
    <r>
      <t>Рис. 1.Бюджет Дирекция территориального дорожного фонда Тверской области за 2012-2021 гг.</t>
    </r>
    <r>
      <rPr>
        <b/>
        <vertAlign val="superscript"/>
        <sz val="14"/>
        <rFont val="Times New Roman"/>
        <family val="1"/>
        <charset val="204"/>
      </rPr>
      <t>*</t>
    </r>
  </si>
  <si>
    <t xml:space="preserve">Бюджет Дирекция территориального дорожного фонда Тверской области в текущих ценах вырос на 10866,1 млн. руб. или в 3,64 раза (табл. 1). В среднем каждый год показатель увеличивался на 1086,61 млн. руб. или 10,9%. Но опираться на эти номинальные величины представляется ошибочным, так как можно сделать не совсем корректные и даже неправильные выводы об уровне экономического развития и роста регионак контексте дорожной отрасли. Чтобы дать объективную оценку сложившейся ситуации, необходимо обратить внимание на реальные значения валового регионального продукта. Это связано с тем, что уровень цен за анализируемый период по индексу потребительских цен увеличился на 12,9%. Следовательно, между номинальными и реальными значениями будет наблюдаться заметная разница (рис. 1), которая способна повлиять на формулируемые выводы и оценки. </t>
  </si>
  <si>
    <t xml:space="preserve">
</t>
  </si>
  <si>
    <t xml:space="preserve">Другими словами, необходимо принять во внимание существующие искажения инфляционных процессов, что образует потребность в регулировании ценовых показателей. С этой целью номинальные значения исследуемого стоимостного показателя за 2012-2021гг. пересчитаем в цены 2021 г. с использованием индекса потребительских цен в регионе. 
Анализ реальных значений бюджета Дирекция территориального дорожного фонда Тверской области, определённых на основе ИПЦ (табл. 1), указывает на то, что показатель вырос всего на 2484,5 млн. руб.. 
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</si>
</sst>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"/>
    <numFmt numFmtId="165" formatCode="0.0000"/>
    <numFmt numFmtId="166" formatCode="0.00000"/>
    <numFmt numFmtId="167" formatCode="0.000000"/>
    <numFmt numFmtId="169" formatCode="_-* #,##0.0_р_._-;\-* #,##0.0_р_._-;_-* &quot;-&quot;??_р_._-;_-@_-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Fill="1" applyBorder="1" applyAlignment="1">
      <alignment wrapText="1"/>
    </xf>
    <xf numFmtId="0" fontId="3" fillId="0" borderId="0" xfId="0" applyFont="1" applyFill="1"/>
    <xf numFmtId="0" fontId="0" fillId="0" borderId="0" xfId="0" applyFill="1"/>
    <xf numFmtId="0" fontId="1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2" fontId="1" fillId="4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165" fontId="1" fillId="0" borderId="0" xfId="0" applyNumberFormat="1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4" fontId="0" fillId="0" borderId="0" xfId="0" applyNumberFormat="1" applyFill="1"/>
    <xf numFmtId="166" fontId="0" fillId="0" borderId="0" xfId="0" applyNumberFormat="1" applyFill="1"/>
    <xf numFmtId="167" fontId="0" fillId="0" borderId="0" xfId="0" applyNumberFormat="1" applyFill="1"/>
    <xf numFmtId="0" fontId="5" fillId="6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vertical="center" wrapText="1"/>
    </xf>
    <xf numFmtId="2" fontId="1" fillId="7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9" fontId="10" fillId="0" borderId="1" xfId="1" applyNumberFormat="1" applyFont="1" applyFill="1" applyBorder="1" applyAlignment="1">
      <alignment horizontal="center" vertical="center"/>
    </xf>
    <xf numFmtId="165" fontId="0" fillId="0" borderId="0" xfId="0" applyNumberFormat="1" applyFill="1"/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lineChart>
        <c:grouping val="standard"/>
        <c:ser>
          <c:idx val="0"/>
          <c:order val="0"/>
          <c:tx>
            <c:v>Фактические значения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3856374924288348E-2"/>
                  <c:y val="-2.011295935326112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Лист1!$B$5:$K$5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Лист1!$B$6:$K$6</c:f>
              <c:numCache>
                <c:formatCode>_-* #,##0.0_р_._-;\-* #,##0.0_р_._-;_-* "-"??_р_._-;_-@_-</c:formatCode>
                <c:ptCount val="10"/>
                <c:pt idx="0">
                  <c:v>4114.1000000000004</c:v>
                </c:pt>
                <c:pt idx="1">
                  <c:v>3626.31</c:v>
                </c:pt>
                <c:pt idx="2">
                  <c:v>2739.5</c:v>
                </c:pt>
                <c:pt idx="3">
                  <c:v>3066.3</c:v>
                </c:pt>
                <c:pt idx="4" formatCode="0.0">
                  <c:v>4606.2</c:v>
                </c:pt>
                <c:pt idx="5" formatCode="0.0">
                  <c:v>8072.1</c:v>
                </c:pt>
                <c:pt idx="6" formatCode="0.0">
                  <c:v>7178.3</c:v>
                </c:pt>
                <c:pt idx="7" formatCode="0.0">
                  <c:v>11221.3</c:v>
                </c:pt>
                <c:pt idx="8" formatCode="0.0">
                  <c:v>11548.1</c:v>
                </c:pt>
                <c:pt idx="9" formatCode="0.0">
                  <c:v>14980.2</c:v>
                </c:pt>
              </c:numCache>
            </c:numRef>
          </c:val>
        </c:ser>
        <c:ser>
          <c:idx val="1"/>
          <c:order val="1"/>
          <c:tx>
            <c:v>Реальные (по дефлятору)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4.6748940036341641E-2"/>
                  <c:y val="0.145043524026586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Лист1!$B$5:$K$5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Лист1!#REF!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v>Реальные (по ИПЦ)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0534272158287933E-3"/>
                  <c:y val="-0.131274568883771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ru-RU"/>
                </a:p>
              </c:txPr>
            </c:trendlineLbl>
          </c:trendline>
          <c:cat>
            <c:numRef>
              <c:f>Лист1!$B$5:$K$5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Лист1!$B$10:$K$10</c:f>
              <c:numCache>
                <c:formatCode>0.0</c:formatCode>
                <c:ptCount val="10"/>
                <c:pt idx="0">
                  <c:v>4114.1000000000004</c:v>
                </c:pt>
                <c:pt idx="1">
                  <c:v>3241.5</c:v>
                </c:pt>
                <c:pt idx="2">
                  <c:v>2161.6999999999998</c:v>
                </c:pt>
                <c:pt idx="3">
                  <c:v>2223.9</c:v>
                </c:pt>
                <c:pt idx="4">
                  <c:v>3071</c:v>
                </c:pt>
                <c:pt idx="5">
                  <c:v>5072.3</c:v>
                </c:pt>
                <c:pt idx="6">
                  <c:v>4232.5</c:v>
                </c:pt>
                <c:pt idx="7">
                  <c:v>6214.4</c:v>
                </c:pt>
                <c:pt idx="8">
                  <c:v>5743.6</c:v>
                </c:pt>
                <c:pt idx="9">
                  <c:v>6598.6</c:v>
                </c:pt>
              </c:numCache>
            </c:numRef>
          </c:val>
        </c:ser>
        <c:marker val="1"/>
        <c:axId val="88110976"/>
        <c:axId val="88112512"/>
      </c:lineChart>
      <c:catAx>
        <c:axId val="8811097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8112512"/>
        <c:crosses val="autoZero"/>
        <c:auto val="1"/>
        <c:lblAlgn val="ctr"/>
        <c:lblOffset val="100"/>
      </c:catAx>
      <c:valAx>
        <c:axId val="881125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р_._-;\-* #,##0.0_р_._-;_-* &quot;-&quot;??_р_._-;_-@_-" sourceLinked="1"/>
        <c:maj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8811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4"/>
        <c:delete val="1"/>
      </c:legendEntry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14</xdr:row>
      <xdr:rowOff>42333</xdr:rowOff>
    </xdr:from>
    <xdr:to>
      <xdr:col>9</xdr:col>
      <xdr:colOff>8467</xdr:colOff>
      <xdr:row>35</xdr:row>
      <xdr:rowOff>50801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"/>
  <sheetViews>
    <sheetView tabSelected="1" zoomScale="90" zoomScaleNormal="90" workbookViewId="0">
      <selection activeCell="A3" sqref="A3:E3"/>
    </sheetView>
  </sheetViews>
  <sheetFormatPr defaultColWidth="8.85546875" defaultRowHeight="12.75"/>
  <cols>
    <col min="1" max="1" width="39.5703125" style="3" customWidth="1"/>
    <col min="2" max="2" width="14.85546875" style="3" customWidth="1"/>
    <col min="3" max="3" width="11.85546875" style="3" customWidth="1"/>
    <col min="4" max="4" width="14.140625" style="3" customWidth="1"/>
    <col min="5" max="5" width="15.7109375" style="3" customWidth="1"/>
    <col min="6" max="6" width="10.5703125" style="3" customWidth="1"/>
    <col min="7" max="7" width="11.140625" style="3" customWidth="1"/>
    <col min="8" max="8" width="10.5703125" style="3" customWidth="1"/>
    <col min="9" max="9" width="13" style="3" customWidth="1"/>
    <col min="10" max="10" width="11.42578125" style="3" customWidth="1"/>
    <col min="11" max="11" width="12.42578125" style="3" customWidth="1"/>
    <col min="12" max="12" width="9.5703125" style="3" customWidth="1"/>
    <col min="13" max="13" width="10.7109375" style="3" customWidth="1"/>
    <col min="14" max="14" width="11.140625" style="3" customWidth="1"/>
    <col min="15" max="16384" width="8.85546875" style="3"/>
  </cols>
  <sheetData>
    <row r="1" spans="1:13" ht="18">
      <c r="A1" s="26" t="s">
        <v>0</v>
      </c>
      <c r="B1" s="26"/>
      <c r="C1" s="26"/>
      <c r="D1" s="26"/>
      <c r="E1" s="26"/>
      <c r="F1" s="26"/>
      <c r="G1" s="26"/>
      <c r="H1" s="26"/>
    </row>
    <row r="3" spans="1:13" ht="15.75">
      <c r="A3" s="25" t="s">
        <v>9</v>
      </c>
      <c r="B3" s="25"/>
      <c r="C3" s="25"/>
      <c r="D3" s="25"/>
      <c r="E3" s="25"/>
      <c r="F3" s="27" t="s">
        <v>1</v>
      </c>
      <c r="G3" s="28"/>
      <c r="H3" s="19">
        <v>1</v>
      </c>
    </row>
    <row r="4" spans="1:13">
      <c r="D4" s="2"/>
      <c r="E4" s="2"/>
      <c r="F4" s="2"/>
      <c r="G4" s="2"/>
    </row>
    <row r="5" spans="1:13" ht="15.75">
      <c r="A5" s="4"/>
      <c r="B5" s="15">
        <v>2012</v>
      </c>
      <c r="C5" s="5">
        <f>B5+1</f>
        <v>2013</v>
      </c>
      <c r="D5" s="5">
        <f t="shared" ref="D5:K5" si="0">C5+1</f>
        <v>2014</v>
      </c>
      <c r="E5" s="5">
        <f t="shared" si="0"/>
        <v>2015</v>
      </c>
      <c r="F5" s="5">
        <f t="shared" si="0"/>
        <v>2016</v>
      </c>
      <c r="G5" s="5">
        <f t="shared" si="0"/>
        <v>2017</v>
      </c>
      <c r="H5" s="5">
        <f t="shared" si="0"/>
        <v>2018</v>
      </c>
      <c r="I5" s="5">
        <f t="shared" si="0"/>
        <v>2019</v>
      </c>
      <c r="J5" s="5">
        <f t="shared" si="0"/>
        <v>2020</v>
      </c>
      <c r="K5" s="5">
        <f t="shared" si="0"/>
        <v>2021</v>
      </c>
    </row>
    <row r="6" spans="1:13" ht="19.350000000000001" customHeight="1">
      <c r="A6" s="23" t="s">
        <v>2</v>
      </c>
      <c r="B6" s="31">
        <v>4114.1000000000004</v>
      </c>
      <c r="C6" s="31">
        <v>3626.31</v>
      </c>
      <c r="D6" s="31">
        <v>2739.5</v>
      </c>
      <c r="E6" s="31">
        <v>3066.3</v>
      </c>
      <c r="F6" s="30">
        <v>4606.2</v>
      </c>
      <c r="G6" s="30">
        <v>8072.1</v>
      </c>
      <c r="H6" s="30">
        <v>7178.3</v>
      </c>
      <c r="I6" s="30">
        <v>11221.3</v>
      </c>
      <c r="J6" s="30">
        <v>11548.1</v>
      </c>
      <c r="K6" s="30">
        <v>14980.2</v>
      </c>
      <c r="L6" s="16">
        <f>K6-B6</f>
        <v>10866.1</v>
      </c>
      <c r="M6" s="3">
        <f>L6/10</f>
        <v>1086.6100000000001</v>
      </c>
    </row>
    <row r="7" spans="1:13" ht="32.25" customHeight="1">
      <c r="A7" s="20" t="s">
        <v>3</v>
      </c>
      <c r="B7" s="8">
        <v>100</v>
      </c>
      <c r="C7" s="6">
        <v>111.87</v>
      </c>
      <c r="D7" s="6">
        <v>113.28</v>
      </c>
      <c r="E7" s="6">
        <v>108.8</v>
      </c>
      <c r="F7" s="6">
        <v>108.78</v>
      </c>
      <c r="G7" s="6">
        <v>106.1</v>
      </c>
      <c r="H7" s="6">
        <v>106.57</v>
      </c>
      <c r="I7" s="6">
        <v>106.47</v>
      </c>
      <c r="J7" s="6">
        <v>111.35</v>
      </c>
      <c r="K7" s="6">
        <v>112.91</v>
      </c>
      <c r="L7" s="13">
        <f>K7-B7</f>
        <v>12.909999999999997</v>
      </c>
      <c r="M7" s="3">
        <f>L7/10</f>
        <v>1.2909999999999997</v>
      </c>
    </row>
    <row r="8" spans="1:13" ht="32.25" customHeight="1">
      <c r="A8" s="21" t="s">
        <v>4</v>
      </c>
      <c r="B8" s="9">
        <f>B7/100</f>
        <v>1</v>
      </c>
      <c r="C8" s="9">
        <f t="shared" ref="C8:K8" si="1">C7/100</f>
        <v>1.1187</v>
      </c>
      <c r="D8" s="9">
        <f t="shared" si="1"/>
        <v>1.1328</v>
      </c>
      <c r="E8" s="9">
        <f t="shared" si="1"/>
        <v>1.0880000000000001</v>
      </c>
      <c r="F8" s="9">
        <f t="shared" si="1"/>
        <v>1.0878000000000001</v>
      </c>
      <c r="G8" s="9">
        <f t="shared" si="1"/>
        <v>1.0609999999999999</v>
      </c>
      <c r="H8" s="9">
        <f t="shared" si="1"/>
        <v>1.0656999999999999</v>
      </c>
      <c r="I8" s="9">
        <f t="shared" si="1"/>
        <v>1.0647</v>
      </c>
      <c r="J8" s="9">
        <f t="shared" si="1"/>
        <v>1.1134999999999999</v>
      </c>
      <c r="K8" s="9">
        <f t="shared" si="1"/>
        <v>1.1291</v>
      </c>
    </row>
    <row r="9" spans="1:13" ht="20.45" customHeight="1">
      <c r="A9" s="22" t="s">
        <v>5</v>
      </c>
      <c r="B9" s="12">
        <f>B8</f>
        <v>1</v>
      </c>
      <c r="C9" s="9">
        <f>ROUND(B9*C8,4)</f>
        <v>1.1187</v>
      </c>
      <c r="D9" s="9">
        <f t="shared" ref="D9:K9" si="2">ROUND(C9*D8,4)</f>
        <v>1.2673000000000001</v>
      </c>
      <c r="E9" s="9">
        <f t="shared" si="2"/>
        <v>1.3788</v>
      </c>
      <c r="F9" s="9">
        <f t="shared" si="2"/>
        <v>1.4999</v>
      </c>
      <c r="G9" s="9">
        <f t="shared" si="2"/>
        <v>1.5913999999999999</v>
      </c>
      <c r="H9" s="9">
        <f t="shared" si="2"/>
        <v>1.696</v>
      </c>
      <c r="I9" s="9">
        <f t="shared" si="2"/>
        <v>1.8057000000000001</v>
      </c>
      <c r="J9" s="9">
        <f t="shared" si="2"/>
        <v>2.0106000000000002</v>
      </c>
      <c r="K9" s="9">
        <f t="shared" si="2"/>
        <v>2.2702</v>
      </c>
    </row>
    <row r="10" spans="1:13" ht="31.5">
      <c r="A10" s="11" t="s">
        <v>10</v>
      </c>
      <c r="B10" s="10">
        <f>ROUND(B6/B9,H$3)</f>
        <v>4114.1000000000004</v>
      </c>
      <c r="C10" s="10">
        <f>ROUND(C6/C9,H$3)</f>
        <v>3241.5</v>
      </c>
      <c r="D10" s="10">
        <f>ROUND(D6/D9,H$3)</f>
        <v>2161.6999999999998</v>
      </c>
      <c r="E10" s="10">
        <f>ROUND(E6/E9,H$3)</f>
        <v>2223.9</v>
      </c>
      <c r="F10" s="10">
        <f>ROUND(F6/F9,H$3)</f>
        <v>3071</v>
      </c>
      <c r="G10" s="10">
        <f>ROUND(G6/G9,H$3)</f>
        <v>5072.3</v>
      </c>
      <c r="H10" s="10">
        <f>ROUND(H6/H9,H$3)</f>
        <v>4232.5</v>
      </c>
      <c r="I10" s="10">
        <f>ROUND(I6/I9,H$3)</f>
        <v>6214.4</v>
      </c>
      <c r="J10" s="10">
        <f>ROUND(J6/J9,H$3)</f>
        <v>5743.6</v>
      </c>
      <c r="K10" s="10">
        <f>ROUND(K6/K9,H$3)</f>
        <v>6598.6</v>
      </c>
      <c r="L10" s="16">
        <f>K10-B10</f>
        <v>2484.5</v>
      </c>
    </row>
    <row r="11" spans="1:13" ht="31.35" customHeight="1">
      <c r="A11" s="1" t="s">
        <v>6</v>
      </c>
      <c r="B11" s="12">
        <f>B10/B10</f>
        <v>1</v>
      </c>
      <c r="C11" s="9">
        <f>C10/B10</f>
        <v>0.78790014827058164</v>
      </c>
      <c r="D11" s="9">
        <f t="shared" ref="D11:K11" si="3">D10/C10</f>
        <v>0.66688261607280575</v>
      </c>
      <c r="E11" s="9">
        <f t="shared" si="3"/>
        <v>1.0287736503677662</v>
      </c>
      <c r="F11" s="9">
        <f t="shared" si="3"/>
        <v>1.3809074149017491</v>
      </c>
      <c r="G11" s="9">
        <f t="shared" si="3"/>
        <v>1.6516769781830023</v>
      </c>
      <c r="H11" s="9">
        <f t="shared" si="3"/>
        <v>0.83443408315754186</v>
      </c>
      <c r="I11" s="9">
        <f t="shared" si="3"/>
        <v>1.4682575310100412</v>
      </c>
      <c r="J11" s="9">
        <f t="shared" si="3"/>
        <v>0.92424047373841411</v>
      </c>
      <c r="K11" s="9">
        <f t="shared" si="3"/>
        <v>1.1488613413190334</v>
      </c>
      <c r="L11" s="32">
        <f>SUM(B11:K11)</f>
        <v>10.891934237020937</v>
      </c>
    </row>
    <row r="12" spans="1:13" ht="22.35" customHeight="1">
      <c r="E12" s="7"/>
      <c r="F12" s="7"/>
      <c r="G12" s="7"/>
      <c r="H12" s="7"/>
      <c r="I12" s="7"/>
      <c r="J12" s="14"/>
      <c r="K12" s="7"/>
    </row>
    <row r="13" spans="1:13" ht="21" customHeight="1">
      <c r="E13" s="7" t="s">
        <v>7</v>
      </c>
      <c r="F13" s="7"/>
      <c r="G13" s="7"/>
      <c r="H13" s="7" t="s">
        <v>8</v>
      </c>
      <c r="I13" s="7"/>
      <c r="J13" s="14">
        <f>(B11*C11*D11*E11*F11*G11*H11*I11*J11*K11)^(1/10)</f>
        <v>1.0483775102233073</v>
      </c>
      <c r="K13" s="7"/>
    </row>
    <row r="14" spans="1:13">
      <c r="B14" s="13"/>
      <c r="C14" s="17"/>
      <c r="D14" s="17"/>
      <c r="E14" s="17"/>
      <c r="F14" s="18"/>
      <c r="G14" s="16"/>
      <c r="H14" s="16"/>
      <c r="I14" s="16"/>
      <c r="J14" s="16"/>
      <c r="K14" s="16"/>
      <c r="L14" s="16"/>
    </row>
    <row r="15" spans="1:13"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37" spans="1:12" ht="21.75">
      <c r="A37" s="29" t="s">
        <v>11</v>
      </c>
      <c r="B37" s="29"/>
      <c r="C37" s="29"/>
      <c r="D37" s="29"/>
      <c r="E37" s="29"/>
      <c r="F37" s="29"/>
      <c r="G37" s="29"/>
      <c r="H37" s="29"/>
      <c r="I37" s="29"/>
    </row>
    <row r="39" spans="1:12" ht="120" customHeight="1">
      <c r="A39" s="33" t="s">
        <v>12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1" spans="1:12" ht="106.5" customHeight="1">
      <c r="A41" s="34" t="s">
        <v>14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</row>
    <row r="43" spans="1:12" ht="16.5" customHeight="1">
      <c r="A43" s="24" t="s">
        <v>13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</row>
  </sheetData>
  <mergeCells count="7">
    <mergeCell ref="A39:L39"/>
    <mergeCell ref="A41:L41"/>
    <mergeCell ref="A43:L43"/>
    <mergeCell ref="A3:E3"/>
    <mergeCell ref="A1:H1"/>
    <mergeCell ref="F3:G3"/>
    <mergeCell ref="A37:I37"/>
  </mergeCells>
  <pageMargins left="0.31496062992125984" right="0.31496062992125984" top="0.35433070866141736" bottom="0.35433070866141736" header="0" footer="0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59FF74A55660D44862E321D2E2465D8" ma:contentTypeVersion="5" ma:contentTypeDescription="Создание документа." ma:contentTypeScope="" ma:versionID="7df6adc5cd85eef0dfa91e05f59bf7ef">
  <xsd:schema xmlns:xsd="http://www.w3.org/2001/XMLSchema" xmlns:xs="http://www.w3.org/2001/XMLSchema" xmlns:p="http://schemas.microsoft.com/office/2006/metadata/properties" xmlns:ns2="0842eae8-d9f3-45a2-9851-818395e34584" targetNamespace="http://schemas.microsoft.com/office/2006/metadata/properties" ma:root="true" ma:fieldsID="3e1aef144fe9a6c19d3aaa9387e58620" ns2:_="">
    <xsd:import namespace="0842eae8-d9f3-45a2-9851-818395e345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2eae8-d9f3-45a2-9851-818395e345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FC5F4D-9483-4161-956D-4CFF86D1E42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5F7493F-3DDD-4654-B15F-F555ABF78C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2eae8-d9f3-45a2-9851-818395e345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FAAAF8-3249-4F59-BB6E-0DCEB18C85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</dc:creator>
  <cp:lastModifiedBy>Денис</cp:lastModifiedBy>
  <cp:revision/>
  <dcterms:created xsi:type="dcterms:W3CDTF">2003-04-03T08:38:11Z</dcterms:created>
  <dcterms:modified xsi:type="dcterms:W3CDTF">2021-11-26T21:50:33Z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0x010100D59FF74A55660D44862E321D2E2465D8</vt:lpwstr>
  </property>
</Properties>
</file>